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3935" windowHeight="8340" activeTab="0"/>
  </bookViews>
  <sheets>
    <sheet name="regist99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<sst xmlns="http://schemas.openxmlformats.org/spreadsheetml/2006/main" count="56" uniqueCount="51">
  <si>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Category Description</t>
  </si>
  <si>
    <t>Building &amp; Grounds:</t>
  </si>
  <si>
    <t>TOTAL Building &amp; Grounds</t>
  </si>
  <si>
    <t>Sewer project:</t>
  </si>
  <si>
    <t>Supplies</t>
  </si>
  <si>
    <t>Social:</t>
  </si>
  <si>
    <t>Proposed</t>
  </si>
  <si>
    <t>INCOME</t>
  </si>
  <si>
    <t>TOTAL INCOME</t>
  </si>
  <si>
    <t>EXPENSES</t>
  </si>
  <si>
    <t>TOTAL EXPENSES</t>
  </si>
  <si>
    <t>ENDING BALANCE</t>
  </si>
  <si>
    <t>Actual</t>
  </si>
  <si>
    <t>2000</t>
  </si>
  <si>
    <t>1999</t>
  </si>
  <si>
    <t>Special Projects:</t>
  </si>
  <si>
    <t xml:space="preserve">Membership </t>
  </si>
  <si>
    <t xml:space="preserve">   TOTAL Sewer project</t>
  </si>
  <si>
    <t xml:space="preserve">   Halloween</t>
  </si>
  <si>
    <t xml:space="preserve">   TOTAL Social</t>
  </si>
  <si>
    <t>Never cashed</t>
  </si>
  <si>
    <t xml:space="preserve">     Paid</t>
  </si>
  <si>
    <t xml:space="preserve">     Non-paid</t>
  </si>
  <si>
    <t>Net Change</t>
  </si>
  <si>
    <t>BEGINNING BALANCE</t>
  </si>
  <si>
    <t>A.V.A. Treasurer Report - 2002</t>
  </si>
  <si>
    <t>( one new lot )</t>
  </si>
  <si>
    <t xml:space="preserve">   TOTAL Special Projects</t>
  </si>
  <si>
    <t xml:space="preserve">      Kennel Noise complaint</t>
  </si>
  <si>
    <t xml:space="preserve">      Restoration - Pond</t>
  </si>
  <si>
    <t xml:space="preserve">      WEB page startup</t>
  </si>
  <si>
    <t xml:space="preserve">      New Bulletin Board</t>
  </si>
  <si>
    <t>Budget</t>
  </si>
  <si>
    <t xml:space="preserve">      Bike Path</t>
  </si>
  <si>
    <t xml:space="preserve">      Repair Front Entrance Stone</t>
  </si>
  <si>
    <t>Notes</t>
  </si>
  <si>
    <t xml:space="preserve">      Electric</t>
  </si>
  <si>
    <t xml:space="preserve">      Front entrance-maint</t>
  </si>
  <si>
    <t xml:space="preserve">      Holiday decoration</t>
  </si>
  <si>
    <t xml:space="preserve">      Supplies</t>
  </si>
  <si>
    <t xml:space="preserve">     Turner Engineering</t>
  </si>
  <si>
    <t xml:space="preserve">      Gifts &amp; Welcome</t>
  </si>
  <si>
    <t xml:space="preserve">      Easter</t>
  </si>
  <si>
    <t xml:space="preserve">      Picnic</t>
  </si>
  <si>
    <t>End of year account balance</t>
  </si>
  <si>
    <t>Fees ( Ins, bonding &amp; state corp. seal )</t>
  </si>
  <si>
    <t>Start of year account balance</t>
  </si>
  <si>
    <t>Increase for sewer area</t>
  </si>
  <si>
    <t>2002 budget short in insurance</t>
  </si>
  <si>
    <t>3,630 paid</t>
  </si>
  <si>
    <t>USPS 1 page mailing =$60 each
Directory ~ $150 + misc.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</si>
</sst>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/dd/yy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</numFmts>
  <fonts count="10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i/>
      <u val="single"/>
      <sz val="12"/>
      <name val="Arial"/>
      <family val="2"/>
    </font>
    <font>
      <sz val="11"/>
      <name val="Arial"/>
      <family val="2"/>
    </font>
    <font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43" fontId="1" fillId="0" borderId="0" xfId="15" applyFont="1" applyAlignment="1">
      <alignment horizontal="right" vertical="top"/>
    </xf>
    <xf numFmtId="0" fontId="1" fillId="0" borderId="0" xfId="0" applyFont="1" applyAlignment="1">
      <alignment vertical="top"/>
    </xf>
    <xf numFmtId="43" fontId="1" fillId="0" borderId="0" xfId="15" applyFont="1" applyAlignment="1">
      <alignment vertical="top"/>
    </xf>
    <xf numFmtId="168" fontId="1" fillId="0" borderId="0" xfId="15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168" fontId="1" fillId="0" borderId="0" xfId="15" applyNumberFormat="1" applyFont="1" applyAlignment="1">
      <alignment horizontal="right" vertical="top"/>
    </xf>
    <xf numFmtId="0" fontId="1" fillId="0" borderId="1" xfId="0" applyFont="1" applyBorder="1" applyAlignment="1">
      <alignment vertical="top"/>
    </xf>
    <xf numFmtId="165" fontId="1" fillId="0" borderId="1" xfId="15" applyNumberFormat="1" applyFont="1" applyBorder="1" applyAlignment="1" quotePrefix="1">
      <alignment horizontal="right" vertical="top"/>
    </xf>
    <xf numFmtId="0" fontId="1" fillId="0" borderId="1" xfId="0" applyFont="1" applyBorder="1" applyAlignment="1">
      <alignment horizontal="center" vertical="top"/>
    </xf>
    <xf numFmtId="43" fontId="1" fillId="0" borderId="1" xfId="15" applyFont="1" applyBorder="1" applyAlignment="1" quotePrefix="1">
      <alignment horizontal="right" vertical="top"/>
    </xf>
    <xf numFmtId="1" fontId="1" fillId="0" borderId="1" xfId="15" applyNumberFormat="1" applyFont="1" applyBorder="1" applyAlignment="1" quotePrefix="1">
      <alignment horizontal="right" vertical="top"/>
    </xf>
    <xf numFmtId="1" fontId="1" fillId="0" borderId="1" xfId="15" applyNumberFormat="1" applyFont="1" applyBorder="1" applyAlignment="1">
      <alignment vertical="top"/>
    </xf>
    <xf numFmtId="1" fontId="1" fillId="2" borderId="1" xfId="0" applyNumberFormat="1" applyFont="1" applyFill="1" applyBorder="1" applyAlignment="1">
      <alignment vertical="top"/>
    </xf>
    <xf numFmtId="168" fontId="1" fillId="0" borderId="1" xfId="15" applyNumberFormat="1" applyFont="1" applyBorder="1" applyAlignment="1">
      <alignment vertical="top"/>
    </xf>
    <xf numFmtId="43" fontId="2" fillId="0" borderId="0" xfId="15" applyFont="1" applyAlignment="1">
      <alignment horizontal="right" vertical="top"/>
    </xf>
    <xf numFmtId="43" fontId="2" fillId="0" borderId="0" xfId="15" applyFont="1" applyAlignment="1">
      <alignment vertical="top"/>
    </xf>
    <xf numFmtId="0" fontId="2" fillId="2" borderId="0" xfId="0" applyFont="1" applyFill="1" applyAlignment="1">
      <alignment vertical="top"/>
    </xf>
    <xf numFmtId="168" fontId="2" fillId="0" borderId="0" xfId="15" applyNumberFormat="1" applyFont="1" applyAlignment="1">
      <alignment vertical="top"/>
    </xf>
    <xf numFmtId="0" fontId="3" fillId="0" borderId="0" xfId="0" applyFont="1" applyAlignment="1">
      <alignment vertical="top"/>
    </xf>
    <xf numFmtId="43" fontId="3" fillId="0" borderId="0" xfId="15" applyFont="1" applyAlignment="1">
      <alignment horizontal="right" vertical="top"/>
    </xf>
    <xf numFmtId="0" fontId="3" fillId="0" borderId="0" xfId="0" applyFont="1" applyAlignment="1" quotePrefix="1">
      <alignment vertical="top"/>
    </xf>
    <xf numFmtId="1" fontId="3" fillId="0" borderId="0" xfId="15" applyNumberFormat="1" applyFont="1" applyAlignment="1">
      <alignment horizontal="right" vertical="top"/>
    </xf>
    <xf numFmtId="1" fontId="3" fillId="0" borderId="0" xfId="0" applyNumberFormat="1" applyFont="1" applyAlignment="1">
      <alignment vertical="top"/>
    </xf>
    <xf numFmtId="0" fontId="1" fillId="2" borderId="0" xfId="0" applyFont="1" applyFill="1" applyAlignment="1">
      <alignment vertical="top"/>
    </xf>
    <xf numFmtId="168" fontId="2" fillId="0" borderId="0" xfId="15" applyNumberFormat="1" applyFont="1" applyAlignment="1">
      <alignment horizontal="right" vertical="top"/>
    </xf>
    <xf numFmtId="0" fontId="7" fillId="0" borderId="0" xfId="0" applyFont="1" applyAlignment="1">
      <alignment vertical="top"/>
    </xf>
    <xf numFmtId="43" fontId="7" fillId="0" borderId="0" xfId="15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2" xfId="0" applyFont="1" applyBorder="1" applyAlignment="1">
      <alignment vertical="top"/>
    </xf>
    <xf numFmtId="43" fontId="2" fillId="0" borderId="2" xfId="15" applyFont="1" applyBorder="1" applyAlignment="1">
      <alignment horizontal="right" vertical="top"/>
    </xf>
    <xf numFmtId="0" fontId="2" fillId="2" borderId="2" xfId="0" applyFont="1" applyFill="1" applyBorder="1" applyAlignment="1">
      <alignment vertical="top"/>
    </xf>
    <xf numFmtId="168" fontId="2" fillId="0" borderId="2" xfId="15" applyNumberFormat="1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43" fontId="2" fillId="0" borderId="0" xfId="15" applyFont="1" applyBorder="1" applyAlignment="1">
      <alignment horizontal="right" vertical="top"/>
    </xf>
    <xf numFmtId="168" fontId="2" fillId="0" borderId="0" xfId="15" applyNumberFormat="1" applyFont="1" applyBorder="1" applyAlignment="1">
      <alignment horizontal="right" vertical="top"/>
    </xf>
    <xf numFmtId="1" fontId="1" fillId="0" borderId="0" xfId="15" applyNumberFormat="1" applyFont="1" applyAlignment="1">
      <alignment vertical="top"/>
    </xf>
    <xf numFmtId="1" fontId="1" fillId="0" borderId="0" xfId="15" applyNumberFormat="1" applyFont="1" applyAlignment="1">
      <alignment horizontal="right" vertical="top"/>
    </xf>
    <xf numFmtId="1" fontId="1" fillId="2" borderId="0" xfId="0" applyNumberFormat="1" applyFont="1" applyFill="1" applyAlignment="1">
      <alignment vertical="top"/>
    </xf>
    <xf numFmtId="43" fontId="8" fillId="0" borderId="0" xfId="15" applyFont="1" applyAlignment="1">
      <alignment horizontal="right" vertical="top"/>
    </xf>
    <xf numFmtId="43" fontId="9" fillId="0" borderId="0" xfId="15" applyFont="1" applyAlignment="1">
      <alignment vertical="top"/>
    </xf>
    <xf numFmtId="43" fontId="9" fillId="0" borderId="0" xfId="15" applyFont="1" applyAlignment="1">
      <alignment horizontal="right" vertical="top"/>
    </xf>
    <xf numFmtId="0" fontId="9" fillId="2" borderId="0" xfId="0" applyFont="1" applyFill="1" applyAlignment="1">
      <alignment vertical="top"/>
    </xf>
    <xf numFmtId="168" fontId="9" fillId="0" borderId="0" xfId="15" applyNumberFormat="1" applyFont="1" applyAlignment="1">
      <alignment horizontal="right" vertical="top"/>
    </xf>
    <xf numFmtId="168" fontId="9" fillId="0" borderId="0" xfId="15" applyNumberFormat="1" applyFont="1" applyAlignment="1">
      <alignment vertical="top"/>
    </xf>
    <xf numFmtId="0" fontId="2" fillId="0" borderId="2" xfId="0" applyFont="1" applyBorder="1" applyAlignment="1">
      <alignment vertical="center"/>
    </xf>
    <xf numFmtId="43" fontId="2" fillId="0" borderId="2" xfId="15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68" fontId="2" fillId="0" borderId="2" xfId="15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14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168" fontId="2" fillId="0" borderId="2" xfId="15" applyNumberFormat="1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tabSelected="1" zoomScale="65" zoomScaleNormal="65" workbookViewId="0" topLeftCell="A1">
      <pane xSplit="1" ySplit="5" topLeftCell="E1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47" sqref="O47"/>
    </sheetView>
  </sheetViews>
  <sheetFormatPr defaultColWidth="9.140625" defaultRowHeight="12.75"/>
  <cols>
    <col min="1" max="1" width="40.140625" style="4" customWidth="1"/>
    <col min="2" max="2" width="23.00390625" style="3" hidden="1" customWidth="1"/>
    <col min="3" max="3" width="2.7109375" style="4" hidden="1" customWidth="1"/>
    <col min="4" max="4" width="23.00390625" style="3" hidden="1" customWidth="1"/>
    <col min="5" max="5" width="2.7109375" style="4" customWidth="1"/>
    <col min="6" max="6" width="18.140625" style="5" customWidth="1"/>
    <col min="7" max="7" width="17.57421875" style="5" customWidth="1"/>
    <col min="8" max="9" width="23.00390625" style="5" customWidth="1"/>
    <col min="10" max="10" width="8.28125" style="5" customWidth="1"/>
    <col min="11" max="11" width="1.57421875" style="4" customWidth="1"/>
    <col min="12" max="12" width="23.00390625" style="6" customWidth="1"/>
    <col min="13" max="13" width="33.140625" style="57" bestFit="1" customWidth="1"/>
    <col min="14" max="16384" width="9.140625" style="4" customWidth="1"/>
  </cols>
  <sheetData>
    <row r="1" spans="1:13" s="1" customFormat="1" ht="20.25">
      <c r="A1" s="53" t="s">
        <v>25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6"/>
    </row>
    <row r="2" spans="1:13" s="1" customFormat="1" ht="18">
      <c r="A2" s="54">
        <v>37674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ht="15">
      <c r="A3" s="2"/>
    </row>
    <row r="4" spans="2:12" ht="15">
      <c r="B4" s="3" t="s">
        <v>12</v>
      </c>
      <c r="C4" s="7"/>
      <c r="D4" s="3" t="s">
        <v>6</v>
      </c>
      <c r="E4" s="7"/>
      <c r="F4" s="3" t="s">
        <v>12</v>
      </c>
      <c r="G4" s="3" t="s">
        <v>12</v>
      </c>
      <c r="H4" s="3" t="s">
        <v>32</v>
      </c>
      <c r="I4" s="3" t="s">
        <v>12</v>
      </c>
      <c r="J4" s="3"/>
      <c r="K4" s="8"/>
      <c r="L4" s="9" t="s">
        <v>6</v>
      </c>
    </row>
    <row r="5" spans="1:13" s="10" customFormat="1" ht="15.75" thickBot="1">
      <c r="A5" s="10" t="s">
        <v>0</v>
      </c>
      <c r="B5" s="11" t="s">
        <v>14</v>
      </c>
      <c r="C5" s="12"/>
      <c r="D5" s="13" t="s">
        <v>13</v>
      </c>
      <c r="E5" s="12"/>
      <c r="F5" s="14">
        <v>2000</v>
      </c>
      <c r="G5" s="14">
        <v>2001</v>
      </c>
      <c r="H5" s="15">
        <v>2002</v>
      </c>
      <c r="I5" s="15">
        <v>2002</v>
      </c>
      <c r="J5" s="14"/>
      <c r="K5" s="16"/>
      <c r="L5" s="17">
        <v>2003</v>
      </c>
      <c r="M5" s="58" t="s">
        <v>35</v>
      </c>
    </row>
    <row r="6" spans="1:13" s="1" customFormat="1" ht="18.75" hidden="1" thickTop="1">
      <c r="A6" s="1" t="s">
        <v>24</v>
      </c>
      <c r="B6" s="18">
        <v>12771.55</v>
      </c>
      <c r="D6" s="18">
        <f>B55</f>
        <v>12477.66</v>
      </c>
      <c r="F6" s="19">
        <f>D6</f>
        <v>12477.66</v>
      </c>
      <c r="G6" s="19">
        <f>F55</f>
        <v>12823.43</v>
      </c>
      <c r="H6" s="19">
        <f>F55</f>
        <v>12823.43</v>
      </c>
      <c r="I6" s="19" t="e">
        <f>#REF!</f>
        <v>#REF!</v>
      </c>
      <c r="J6" s="19"/>
      <c r="K6" s="20"/>
      <c r="L6" s="21">
        <f>G55</f>
        <v>13046.07</v>
      </c>
      <c r="M6" s="56"/>
    </row>
    <row r="7" spans="1:13" s="52" customFormat="1" ht="33" customHeight="1" thickBot="1" thickTop="1">
      <c r="A7" s="48" t="s">
        <v>46</v>
      </c>
      <c r="B7" s="49"/>
      <c r="C7" s="48"/>
      <c r="D7" s="49"/>
      <c r="E7" s="48"/>
      <c r="F7" s="49"/>
      <c r="G7" s="49"/>
      <c r="H7" s="49"/>
      <c r="I7" s="49">
        <v>12993.36</v>
      </c>
      <c r="J7" s="49"/>
      <c r="K7" s="50"/>
      <c r="L7" s="51">
        <f>I54</f>
        <v>13030.98</v>
      </c>
      <c r="M7" s="56"/>
    </row>
    <row r="8" spans="2:13" s="22" customFormat="1" ht="15.75" thickTop="1">
      <c r="B8" s="23"/>
      <c r="D8" s="23"/>
      <c r="F8" s="5"/>
      <c r="G8" s="5"/>
      <c r="H8" s="3"/>
      <c r="I8" s="3"/>
      <c r="J8" s="5"/>
      <c r="K8" s="27"/>
      <c r="L8" s="9"/>
      <c r="M8" s="59"/>
    </row>
    <row r="9" spans="1:13" s="1" customFormat="1" ht="18">
      <c r="A9" s="1" t="s">
        <v>7</v>
      </c>
      <c r="B9" s="18"/>
      <c r="D9" s="18"/>
      <c r="F9" s="19"/>
      <c r="G9" s="19"/>
      <c r="H9" s="19"/>
      <c r="I9" s="19"/>
      <c r="J9" s="19"/>
      <c r="K9" s="20"/>
      <c r="L9" s="21"/>
      <c r="M9" s="56"/>
    </row>
    <row r="10" spans="1:13" s="22" customFormat="1" ht="15">
      <c r="A10" s="22" t="s">
        <v>16</v>
      </c>
      <c r="B10" s="23">
        <v>3210</v>
      </c>
      <c r="D10" s="23">
        <f>92*35</f>
        <v>3220</v>
      </c>
      <c r="F10" s="5">
        <v>3220</v>
      </c>
      <c r="G10" s="5">
        <v>3045</v>
      </c>
      <c r="H10" s="5">
        <v>3220</v>
      </c>
      <c r="I10" s="5">
        <v>3150</v>
      </c>
      <c r="J10" s="5"/>
      <c r="K10" s="27"/>
      <c r="L10" s="6">
        <v>3220</v>
      </c>
      <c r="M10" s="59"/>
    </row>
    <row r="11" spans="1:13" s="22" customFormat="1" ht="15">
      <c r="A11" s="24" t="s">
        <v>21</v>
      </c>
      <c r="B11" s="25">
        <v>92</v>
      </c>
      <c r="C11" s="26"/>
      <c r="D11" s="25"/>
      <c r="E11" s="26"/>
      <c r="F11" s="39">
        <v>93</v>
      </c>
      <c r="G11" s="40">
        <v>79</v>
      </c>
      <c r="H11" s="39"/>
      <c r="I11" s="39">
        <v>92</v>
      </c>
      <c r="J11" s="40"/>
      <c r="K11" s="41"/>
      <c r="L11" s="6"/>
      <c r="M11" s="59"/>
    </row>
    <row r="12" spans="1:13" s="22" customFormat="1" ht="15">
      <c r="A12" s="24" t="s">
        <v>22</v>
      </c>
      <c r="B12" s="25">
        <v>41</v>
      </c>
      <c r="C12" s="26"/>
      <c r="D12" s="25"/>
      <c r="E12" s="26"/>
      <c r="F12" s="39">
        <v>40</v>
      </c>
      <c r="G12" s="40">
        <v>54</v>
      </c>
      <c r="H12" s="39"/>
      <c r="I12" s="39">
        <v>42</v>
      </c>
      <c r="J12" s="40"/>
      <c r="K12" s="41"/>
      <c r="L12" s="6"/>
      <c r="M12" s="59"/>
    </row>
    <row r="13" spans="1:13" s="1" customFormat="1" ht="18" hidden="1">
      <c r="A13" s="1" t="s">
        <v>8</v>
      </c>
      <c r="B13" s="18">
        <f>SUM(B6:B10)</f>
        <v>15981.55</v>
      </c>
      <c r="D13" s="18">
        <f>SUM(D6:D10)</f>
        <v>15697.66</v>
      </c>
      <c r="F13" s="19">
        <f>SUM(F6:F10)</f>
        <v>15697.66</v>
      </c>
      <c r="G13" s="19">
        <f>SUM(G6:G10)</f>
        <v>15868.43</v>
      </c>
      <c r="H13" s="19">
        <f>SUM(H6:H10)</f>
        <v>16043.43</v>
      </c>
      <c r="I13" s="19" t="e">
        <f>SUM(I6:I10)</f>
        <v>#REF!</v>
      </c>
      <c r="J13" s="19"/>
      <c r="K13" s="20"/>
      <c r="L13" s="21">
        <f>SUM(L6:L10)</f>
        <v>29297.05</v>
      </c>
      <c r="M13" s="56"/>
    </row>
    <row r="14" spans="8:11" ht="15">
      <c r="H14" s="42"/>
      <c r="I14" s="42" t="s">
        <v>26</v>
      </c>
      <c r="K14" s="27"/>
    </row>
    <row r="15" spans="1:13" s="1" customFormat="1" ht="18">
      <c r="A15" s="1" t="s">
        <v>8</v>
      </c>
      <c r="B15" s="18" t="e">
        <f>#REF!+#REF!+#REF!+B11+B13</f>
        <v>#REF!</v>
      </c>
      <c r="D15" s="18" t="e">
        <f>#REF!+#REF!+#REF!+D11+D13</f>
        <v>#REF!</v>
      </c>
      <c r="F15" s="18">
        <f>F10</f>
        <v>3220</v>
      </c>
      <c r="G15" s="18">
        <f>G10</f>
        <v>3045</v>
      </c>
      <c r="H15" s="18">
        <f>H10</f>
        <v>3220</v>
      </c>
      <c r="I15" s="18">
        <f>I10</f>
        <v>3150</v>
      </c>
      <c r="J15" s="18"/>
      <c r="K15" s="20"/>
      <c r="L15" s="28">
        <f>L10</f>
        <v>3220</v>
      </c>
      <c r="M15" s="56"/>
    </row>
    <row r="16" spans="2:13" s="1" customFormat="1" ht="18">
      <c r="B16" s="18"/>
      <c r="D16" s="18"/>
      <c r="F16" s="18"/>
      <c r="G16" s="18"/>
      <c r="H16" s="18"/>
      <c r="I16" s="18"/>
      <c r="J16" s="18"/>
      <c r="K16" s="20"/>
      <c r="L16" s="28"/>
      <c r="M16" s="56"/>
    </row>
    <row r="17" ht="15">
      <c r="K17" s="27"/>
    </row>
    <row r="18" spans="1:13" s="1" customFormat="1" ht="18">
      <c r="A18" s="1" t="s">
        <v>9</v>
      </c>
      <c r="B18" s="18"/>
      <c r="D18" s="18"/>
      <c r="F18" s="19"/>
      <c r="G18" s="19"/>
      <c r="H18" s="19"/>
      <c r="I18" s="19"/>
      <c r="J18" s="19"/>
      <c r="K18" s="20"/>
      <c r="L18" s="21"/>
      <c r="M18" s="56"/>
    </row>
    <row r="19" ht="15">
      <c r="K19" s="27"/>
    </row>
    <row r="20" spans="1:13" s="22" customFormat="1" ht="15">
      <c r="A20" s="22" t="s">
        <v>1</v>
      </c>
      <c r="B20" s="23"/>
      <c r="D20" s="23"/>
      <c r="F20" s="5"/>
      <c r="G20" s="5"/>
      <c r="H20" s="5"/>
      <c r="I20" s="5"/>
      <c r="J20" s="5"/>
      <c r="K20" s="27"/>
      <c r="L20" s="6"/>
      <c r="M20" s="59"/>
    </row>
    <row r="21" spans="1:13" s="22" customFormat="1" ht="15">
      <c r="A21" s="22" t="s">
        <v>36</v>
      </c>
      <c r="B21" s="23">
        <v>300.81</v>
      </c>
      <c r="D21" s="23">
        <v>300</v>
      </c>
      <c r="F21" s="5">
        <v>301.2</v>
      </c>
      <c r="G21" s="5">
        <v>300.93</v>
      </c>
      <c r="H21" s="3">
        <v>300</v>
      </c>
      <c r="I21" s="3">
        <v>300.93</v>
      </c>
      <c r="J21" s="5"/>
      <c r="K21" s="27"/>
      <c r="L21" s="9">
        <v>320</v>
      </c>
      <c r="M21" s="59"/>
    </row>
    <row r="22" spans="1:13" s="22" customFormat="1" ht="30">
      <c r="A22" s="22" t="s">
        <v>37</v>
      </c>
      <c r="B22" s="23">
        <v>857.11</v>
      </c>
      <c r="D22" s="23">
        <v>900</v>
      </c>
      <c r="F22" s="5">
        <v>700</v>
      </c>
      <c r="G22" s="5">
        <v>748.15</v>
      </c>
      <c r="H22" s="3">
        <v>900</v>
      </c>
      <c r="I22" s="3">
        <v>839</v>
      </c>
      <c r="J22" s="5"/>
      <c r="K22" s="27"/>
      <c r="L22" s="9">
        <v>900</v>
      </c>
      <c r="M22" s="59" t="s">
        <v>47</v>
      </c>
    </row>
    <row r="23" spans="1:13" s="29" customFormat="1" ht="15">
      <c r="A23" s="29" t="s">
        <v>38</v>
      </c>
      <c r="B23" s="30">
        <v>58</v>
      </c>
      <c r="D23" s="30">
        <v>60</v>
      </c>
      <c r="F23" s="43">
        <v>72</v>
      </c>
      <c r="G23" s="43">
        <v>144.99</v>
      </c>
      <c r="H23" s="44">
        <v>60</v>
      </c>
      <c r="I23" s="44">
        <v>0</v>
      </c>
      <c r="J23" s="43"/>
      <c r="K23" s="45"/>
      <c r="L23" s="46">
        <v>60</v>
      </c>
      <c r="M23" s="60"/>
    </row>
    <row r="24" spans="1:13" s="22" customFormat="1" ht="15">
      <c r="A24" s="22" t="s">
        <v>2</v>
      </c>
      <c r="B24" s="23">
        <f>SUM(B21:B23)</f>
        <v>1215.92</v>
      </c>
      <c r="D24" s="23">
        <f>SUM(D21:D23)</f>
        <v>1260</v>
      </c>
      <c r="F24" s="3">
        <f>SUM(F21:F23)</f>
        <v>1073.2</v>
      </c>
      <c r="G24" s="3">
        <f>SUM(G21:G23)</f>
        <v>1194.07</v>
      </c>
      <c r="H24" s="3">
        <f>SUM(H21:H23)</f>
        <v>1260</v>
      </c>
      <c r="I24" s="3">
        <f>SUM(I21:I23)</f>
        <v>1139.93</v>
      </c>
      <c r="J24" s="3"/>
      <c r="K24" s="27"/>
      <c r="L24" s="9">
        <f>SUM(L21:L23)</f>
        <v>1280</v>
      </c>
      <c r="M24" s="59"/>
    </row>
    <row r="25" spans="8:12" ht="15">
      <c r="H25" s="3"/>
      <c r="I25" s="3"/>
      <c r="K25" s="27"/>
      <c r="L25" s="9"/>
    </row>
    <row r="26" spans="1:13" s="22" customFormat="1" ht="30">
      <c r="A26" s="22" t="s">
        <v>45</v>
      </c>
      <c r="B26" s="23">
        <v>342.67</v>
      </c>
      <c r="D26" s="23">
        <v>350</v>
      </c>
      <c r="F26" s="5">
        <v>369.67</v>
      </c>
      <c r="G26" s="5">
        <v>402.67</v>
      </c>
      <c r="H26" s="3">
        <v>400</v>
      </c>
      <c r="I26" s="3">
        <f>331+151.67</f>
        <v>482.66999999999996</v>
      </c>
      <c r="J26" s="5"/>
      <c r="K26" s="27"/>
      <c r="L26" s="9">
        <v>500</v>
      </c>
      <c r="M26" s="59" t="s">
        <v>48</v>
      </c>
    </row>
    <row r="27" ht="15">
      <c r="K27" s="27"/>
    </row>
    <row r="28" spans="1:13" s="22" customFormat="1" ht="15">
      <c r="A28" s="22" t="s">
        <v>3</v>
      </c>
      <c r="B28" s="23"/>
      <c r="D28" s="23"/>
      <c r="F28" s="5"/>
      <c r="G28" s="5"/>
      <c r="H28" s="5"/>
      <c r="I28" s="5"/>
      <c r="J28" s="5"/>
      <c r="K28" s="27"/>
      <c r="L28" s="6"/>
      <c r="M28" s="59"/>
    </row>
    <row r="29" spans="1:13" s="22" customFormat="1" ht="15">
      <c r="A29" s="22" t="s">
        <v>39</v>
      </c>
      <c r="B29" s="23">
        <v>77</v>
      </c>
      <c r="D29" s="23"/>
      <c r="F29" s="5">
        <v>0</v>
      </c>
      <c r="G29" s="5">
        <v>0</v>
      </c>
      <c r="H29" s="5">
        <v>0</v>
      </c>
      <c r="I29" s="5">
        <v>0</v>
      </c>
      <c r="J29" s="5"/>
      <c r="K29" s="27"/>
      <c r="L29" s="6">
        <v>0</v>
      </c>
      <c r="M29" s="59"/>
    </row>
    <row r="30" spans="1:13" s="29" customFormat="1" ht="15">
      <c r="A30" s="29" t="s">
        <v>40</v>
      </c>
      <c r="B30" s="30">
        <v>500</v>
      </c>
      <c r="D30" s="30"/>
      <c r="F30" s="43" t="s">
        <v>20</v>
      </c>
      <c r="G30" s="43">
        <v>0</v>
      </c>
      <c r="H30" s="43">
        <v>0</v>
      </c>
      <c r="I30" s="43">
        <v>-500</v>
      </c>
      <c r="J30" s="43"/>
      <c r="K30" s="45"/>
      <c r="L30" s="47">
        <v>0</v>
      </c>
      <c r="M30" s="60"/>
    </row>
    <row r="31" spans="1:13" s="22" customFormat="1" ht="15">
      <c r="A31" s="22" t="s">
        <v>17</v>
      </c>
      <c r="B31" s="23">
        <f>SUM(B29:B30)</f>
        <v>577</v>
      </c>
      <c r="D31" s="23"/>
      <c r="F31" s="5"/>
      <c r="G31" s="5"/>
      <c r="H31" s="5">
        <f>SUM(H29:H30)</f>
        <v>0</v>
      </c>
      <c r="I31" s="5">
        <f>SUM(I29:I30)</f>
        <v>-500</v>
      </c>
      <c r="J31" s="5"/>
      <c r="K31" s="27"/>
      <c r="L31" s="6"/>
      <c r="M31" s="59"/>
    </row>
    <row r="32" spans="2:13" s="22" customFormat="1" ht="15">
      <c r="B32" s="23"/>
      <c r="D32" s="23"/>
      <c r="F32" s="5"/>
      <c r="G32" s="5"/>
      <c r="H32" s="5"/>
      <c r="I32" s="5"/>
      <c r="J32" s="5"/>
      <c r="K32" s="27"/>
      <c r="L32" s="6"/>
      <c r="M32" s="59"/>
    </row>
    <row r="33" spans="1:13" s="22" customFormat="1" ht="15">
      <c r="A33" s="22" t="s">
        <v>15</v>
      </c>
      <c r="B33" s="23"/>
      <c r="D33" s="23"/>
      <c r="F33" s="5"/>
      <c r="G33" s="5"/>
      <c r="H33" s="5"/>
      <c r="I33" s="5"/>
      <c r="J33" s="5"/>
      <c r="K33" s="27"/>
      <c r="L33" s="6"/>
      <c r="M33" s="59"/>
    </row>
    <row r="34" spans="1:13" s="22" customFormat="1" ht="15">
      <c r="A34" s="22" t="s">
        <v>31</v>
      </c>
      <c r="B34" s="23"/>
      <c r="D34" s="23"/>
      <c r="F34" s="5">
        <v>480.81</v>
      </c>
      <c r="G34" s="5">
        <v>0</v>
      </c>
      <c r="H34" s="5">
        <v>150</v>
      </c>
      <c r="I34" s="5">
        <v>0</v>
      </c>
      <c r="J34" s="5"/>
      <c r="K34" s="27"/>
      <c r="L34" s="6">
        <v>0</v>
      </c>
      <c r="M34" s="59"/>
    </row>
    <row r="35" spans="1:13" s="22" customFormat="1" ht="15">
      <c r="A35" s="22" t="s">
        <v>28</v>
      </c>
      <c r="B35" s="23"/>
      <c r="D35" s="23"/>
      <c r="F35" s="5">
        <v>0</v>
      </c>
      <c r="G35" s="5">
        <v>300</v>
      </c>
      <c r="H35" s="5">
        <v>3700</v>
      </c>
      <c r="I35" s="5">
        <v>775</v>
      </c>
      <c r="J35" s="5"/>
      <c r="K35" s="27"/>
      <c r="L35" s="6">
        <f>3700-775</f>
        <v>2925</v>
      </c>
      <c r="M35" s="59"/>
    </row>
    <row r="36" spans="1:13" s="22" customFormat="1" ht="15">
      <c r="A36" s="22" t="s">
        <v>33</v>
      </c>
      <c r="B36" s="23"/>
      <c r="D36" s="23"/>
      <c r="F36" s="5">
        <v>0</v>
      </c>
      <c r="G36" s="5">
        <v>0</v>
      </c>
      <c r="H36" s="5">
        <v>4000</v>
      </c>
      <c r="I36" s="5">
        <v>0</v>
      </c>
      <c r="J36" s="5"/>
      <c r="K36" s="27"/>
      <c r="L36" s="6">
        <v>4000</v>
      </c>
      <c r="M36" s="59" t="s">
        <v>49</v>
      </c>
    </row>
    <row r="37" spans="1:13" s="22" customFormat="1" ht="15" customHeight="1">
      <c r="A37" s="22" t="s">
        <v>34</v>
      </c>
      <c r="B37" s="23"/>
      <c r="D37" s="23"/>
      <c r="F37" s="5">
        <v>0</v>
      </c>
      <c r="G37" s="5">
        <v>0</v>
      </c>
      <c r="H37" s="5">
        <v>500</v>
      </c>
      <c r="I37" s="5">
        <v>0</v>
      </c>
      <c r="J37" s="5"/>
      <c r="K37" s="27"/>
      <c r="L37" s="6">
        <v>500</v>
      </c>
      <c r="M37" s="59"/>
    </row>
    <row r="38" spans="1:13" s="22" customFormat="1" ht="15">
      <c r="A38" s="22" t="s">
        <v>29</v>
      </c>
      <c r="B38" s="23"/>
      <c r="D38" s="23"/>
      <c r="F38" s="5">
        <v>0</v>
      </c>
      <c r="G38" s="5">
        <v>0</v>
      </c>
      <c r="H38" s="5">
        <v>2000</v>
      </c>
      <c r="I38" s="5">
        <v>175.77</v>
      </c>
      <c r="J38" s="5"/>
      <c r="K38" s="27"/>
      <c r="L38" s="6">
        <f>2000-176</f>
        <v>1824</v>
      </c>
      <c r="M38" s="59"/>
    </row>
    <row r="39" spans="1:13" s="29" customFormat="1" ht="15">
      <c r="A39" s="29" t="s">
        <v>30</v>
      </c>
      <c r="B39" s="30"/>
      <c r="D39" s="30"/>
      <c r="F39" s="43">
        <v>0</v>
      </c>
      <c r="G39" s="43">
        <v>0</v>
      </c>
      <c r="H39" s="43">
        <v>300</v>
      </c>
      <c r="I39" s="43">
        <v>35</v>
      </c>
      <c r="J39" s="43"/>
      <c r="K39" s="45"/>
      <c r="L39" s="47">
        <f>300-35</f>
        <v>265</v>
      </c>
      <c r="M39" s="60"/>
    </row>
    <row r="40" spans="1:13" s="22" customFormat="1" ht="15">
      <c r="A40" s="22" t="s">
        <v>27</v>
      </c>
      <c r="B40" s="23">
        <f>SUM(B33:B39)</f>
        <v>0</v>
      </c>
      <c r="D40" s="23">
        <f>SUM(D33:D39)</f>
        <v>0</v>
      </c>
      <c r="F40" s="3">
        <f>SUM(F33:F39)</f>
        <v>480.81</v>
      </c>
      <c r="G40" s="3">
        <f>SUM(G33:G39)</f>
        <v>300</v>
      </c>
      <c r="H40" s="3">
        <f>SUM(H33:H39)</f>
        <v>10650</v>
      </c>
      <c r="I40" s="3">
        <f>SUM(I33:I39)</f>
        <v>985.77</v>
      </c>
      <c r="J40" s="3"/>
      <c r="K40" s="27"/>
      <c r="L40" s="9">
        <f>SUM(L33:L39)</f>
        <v>9514</v>
      </c>
      <c r="M40" s="59"/>
    </row>
    <row r="41" spans="2:13" s="22" customFormat="1" ht="15">
      <c r="B41" s="23"/>
      <c r="D41" s="23"/>
      <c r="F41" s="5"/>
      <c r="G41" s="5"/>
      <c r="H41" s="5"/>
      <c r="I41" s="5"/>
      <c r="J41" s="5"/>
      <c r="K41" s="27"/>
      <c r="L41" s="6"/>
      <c r="M41" s="59"/>
    </row>
    <row r="42" ht="15">
      <c r="K42" s="27"/>
    </row>
    <row r="43" spans="1:13" s="22" customFormat="1" ht="15">
      <c r="A43" s="22" t="s">
        <v>5</v>
      </c>
      <c r="B43" s="23"/>
      <c r="D43" s="23"/>
      <c r="F43" s="5"/>
      <c r="G43" s="5"/>
      <c r="H43" s="5"/>
      <c r="I43" s="5"/>
      <c r="J43" s="5"/>
      <c r="K43" s="27"/>
      <c r="L43" s="6"/>
      <c r="M43" s="59"/>
    </row>
    <row r="44" spans="1:13" s="22" customFormat="1" ht="15">
      <c r="A44" s="22" t="s">
        <v>41</v>
      </c>
      <c r="B44" s="23">
        <v>310</v>
      </c>
      <c r="D44" s="23">
        <v>300</v>
      </c>
      <c r="F44" s="5">
        <f>31.9+42.72</f>
        <v>74.62</v>
      </c>
      <c r="G44" s="5">
        <v>0</v>
      </c>
      <c r="H44" s="5">
        <v>100</v>
      </c>
      <c r="I44" s="5">
        <v>50</v>
      </c>
      <c r="J44" s="5"/>
      <c r="K44" s="27"/>
      <c r="L44" s="6">
        <v>250</v>
      </c>
      <c r="M44" s="59"/>
    </row>
    <row r="45" spans="1:13" s="22" customFormat="1" ht="15">
      <c r="A45" s="22" t="s">
        <v>42</v>
      </c>
      <c r="B45" s="23"/>
      <c r="D45" s="23"/>
      <c r="F45" s="5">
        <v>0</v>
      </c>
      <c r="G45" s="5">
        <v>183.3</v>
      </c>
      <c r="H45" s="5">
        <v>300</v>
      </c>
      <c r="I45" s="5">
        <v>118.37</v>
      </c>
      <c r="J45" s="5"/>
      <c r="K45" s="27"/>
      <c r="L45" s="6">
        <v>150</v>
      </c>
      <c r="M45" s="59"/>
    </row>
    <row r="46" spans="1:13" s="22" customFormat="1" ht="15">
      <c r="A46" s="22" t="s">
        <v>18</v>
      </c>
      <c r="B46" s="23">
        <v>58.67</v>
      </c>
      <c r="D46" s="23">
        <v>75</v>
      </c>
      <c r="F46" s="5">
        <f>725.76-50</f>
        <v>675.76</v>
      </c>
      <c r="G46" s="5">
        <v>245.96</v>
      </c>
      <c r="H46" s="5">
        <v>300</v>
      </c>
      <c r="I46" s="5">
        <v>214.3</v>
      </c>
      <c r="J46" s="5"/>
      <c r="K46" s="27"/>
      <c r="L46" s="6">
        <v>300</v>
      </c>
      <c r="M46" s="59"/>
    </row>
    <row r="47" spans="1:13" s="29" customFormat="1" ht="15">
      <c r="A47" s="29" t="s">
        <v>43</v>
      </c>
      <c r="B47" s="30">
        <v>593.68</v>
      </c>
      <c r="D47" s="30">
        <v>480</v>
      </c>
      <c r="F47" s="43">
        <v>0</v>
      </c>
      <c r="G47" s="43">
        <v>0</v>
      </c>
      <c r="H47" s="43">
        <v>200</v>
      </c>
      <c r="I47" s="43">
        <v>453.11</v>
      </c>
      <c r="J47" s="43"/>
      <c r="K47" s="45"/>
      <c r="L47" s="47">
        <v>500</v>
      </c>
      <c r="M47" s="60"/>
    </row>
    <row r="48" spans="1:13" s="22" customFormat="1" ht="15">
      <c r="A48" s="22" t="s">
        <v>19</v>
      </c>
      <c r="B48" s="23">
        <f>SUM(B44:B47)</f>
        <v>962.3499999999999</v>
      </c>
      <c r="D48" s="23">
        <f>SUM(D44:D47)</f>
        <v>855</v>
      </c>
      <c r="F48" s="3">
        <f>SUM(F44:F47)</f>
        <v>750.38</v>
      </c>
      <c r="G48" s="3">
        <f>SUM(G44:G47)</f>
        <v>429.26</v>
      </c>
      <c r="H48" s="3">
        <f>SUM(H44:H47)</f>
        <v>900</v>
      </c>
      <c r="I48" s="3">
        <f>SUM(I44:I47)</f>
        <v>835.78</v>
      </c>
      <c r="J48" s="3"/>
      <c r="K48" s="27"/>
      <c r="L48" s="9">
        <f>SUM(L44:L47)</f>
        <v>1200</v>
      </c>
      <c r="M48" s="59"/>
    </row>
    <row r="49" ht="15">
      <c r="K49" s="27"/>
    </row>
    <row r="50" spans="1:13" s="22" customFormat="1" ht="45">
      <c r="A50" s="22" t="s">
        <v>4</v>
      </c>
      <c r="B50" s="23">
        <v>405.95</v>
      </c>
      <c r="D50" s="23">
        <v>325</v>
      </c>
      <c r="F50" s="5">
        <v>200.17</v>
      </c>
      <c r="G50" s="5">
        <v>496.36</v>
      </c>
      <c r="H50" s="5">
        <v>350</v>
      </c>
      <c r="I50" s="5">
        <v>168.23</v>
      </c>
      <c r="J50" s="5"/>
      <c r="K50" s="27"/>
      <c r="L50" s="6">
        <v>350</v>
      </c>
      <c r="M50" s="59" t="s">
        <v>50</v>
      </c>
    </row>
    <row r="51" ht="15">
      <c r="K51" s="27"/>
    </row>
    <row r="52" spans="1:13" s="1" customFormat="1" ht="18">
      <c r="A52" s="1" t="s">
        <v>10</v>
      </c>
      <c r="B52" s="18">
        <f>B24+B26+B31+B48+B50</f>
        <v>3503.89</v>
      </c>
      <c r="D52" s="18">
        <f>D24+D26+D31+D48+D50</f>
        <v>2790</v>
      </c>
      <c r="F52" s="18">
        <f>F24+F26+F31+F34+F48+F50</f>
        <v>2874.23</v>
      </c>
      <c r="G52" s="18">
        <f>G24+G26+G31+G34+G35+G48+G50</f>
        <v>2822.36</v>
      </c>
      <c r="H52" s="18">
        <f>H24+H26+H31+H40+H48+H50</f>
        <v>13560</v>
      </c>
      <c r="I52" s="18">
        <f>I24+I26+I31+I40+I48+I50</f>
        <v>3112.3799999999997</v>
      </c>
      <c r="J52" s="18"/>
      <c r="K52" s="20"/>
      <c r="L52" s="18">
        <f>L24+L26+L31+L40+L48+L50</f>
        <v>12844</v>
      </c>
      <c r="M52" s="56"/>
    </row>
    <row r="53" spans="1:13" s="1" customFormat="1" ht="18.75" thickBot="1">
      <c r="A53" s="32"/>
      <c r="B53" s="33"/>
      <c r="C53" s="32"/>
      <c r="D53" s="33"/>
      <c r="E53" s="32"/>
      <c r="F53" s="33"/>
      <c r="G53" s="33"/>
      <c r="H53" s="33"/>
      <c r="I53" s="33"/>
      <c r="J53" s="33"/>
      <c r="K53" s="34"/>
      <c r="L53" s="35"/>
      <c r="M53" s="35"/>
    </row>
    <row r="54" spans="1:13" s="52" customFormat="1" ht="33" customHeight="1" thickBot="1" thickTop="1">
      <c r="A54" s="48" t="s">
        <v>44</v>
      </c>
      <c r="B54" s="49"/>
      <c r="C54" s="48"/>
      <c r="D54" s="49"/>
      <c r="E54" s="48"/>
      <c r="F54" s="49"/>
      <c r="G54" s="49"/>
      <c r="H54" s="49"/>
      <c r="I54" s="49">
        <v>13030.98</v>
      </c>
      <c r="J54" s="49"/>
      <c r="K54" s="50"/>
      <c r="L54" s="51">
        <f>L7+L15-L52</f>
        <v>3406.9799999999996</v>
      </c>
      <c r="M54" s="61"/>
    </row>
    <row r="55" spans="1:13" s="1" customFormat="1" ht="18.75" hidden="1" thickTop="1">
      <c r="A55" s="1" t="s">
        <v>11</v>
      </c>
      <c r="B55" s="18">
        <f>B13-B52</f>
        <v>12477.66</v>
      </c>
      <c r="D55" s="18">
        <f>D13-D52</f>
        <v>12907.66</v>
      </c>
      <c r="F55" s="18">
        <f>F13-F52</f>
        <v>12823.43</v>
      </c>
      <c r="G55" s="18">
        <f>G13-G52</f>
        <v>13046.07</v>
      </c>
      <c r="H55" s="18">
        <f>H13-H52</f>
        <v>2483.4300000000003</v>
      </c>
      <c r="I55" s="18" t="e">
        <f>I13-I52</f>
        <v>#REF!</v>
      </c>
      <c r="J55" s="18"/>
      <c r="K55" s="20"/>
      <c r="L55" s="28">
        <f>L13-L52</f>
        <v>16453.05</v>
      </c>
      <c r="M55" s="56"/>
    </row>
    <row r="56" spans="2:13" s="1" customFormat="1" ht="18.75" hidden="1" thickTop="1">
      <c r="B56" s="18"/>
      <c r="D56" s="18"/>
      <c r="F56" s="18"/>
      <c r="G56" s="18"/>
      <c r="H56" s="18"/>
      <c r="I56" s="18"/>
      <c r="J56" s="18"/>
      <c r="K56" s="20"/>
      <c r="L56" s="28"/>
      <c r="M56" s="56"/>
    </row>
    <row r="57" spans="1:13" s="1" customFormat="1" ht="18.75" hidden="1" thickTop="1">
      <c r="A57" s="31" t="s">
        <v>23</v>
      </c>
      <c r="B57" s="18"/>
      <c r="D57" s="18"/>
      <c r="F57" s="18">
        <f>F55-F6</f>
        <v>345.77000000000044</v>
      </c>
      <c r="G57" s="18">
        <f>G55-G6</f>
        <v>222.63999999999942</v>
      </c>
      <c r="H57" s="18"/>
      <c r="I57" s="18"/>
      <c r="J57" s="18"/>
      <c r="K57" s="20"/>
      <c r="L57" s="28"/>
      <c r="M57" s="56"/>
    </row>
    <row r="58" spans="1:13" s="1" customFormat="1" ht="18.75" thickTop="1">
      <c r="A58" s="36"/>
      <c r="B58" s="37"/>
      <c r="C58" s="36"/>
      <c r="D58" s="37"/>
      <c r="E58" s="36"/>
      <c r="F58" s="37"/>
      <c r="G58" s="37"/>
      <c r="H58" s="37"/>
      <c r="I58" s="37"/>
      <c r="J58" s="37"/>
      <c r="K58" s="4"/>
      <c r="L58" s="38"/>
      <c r="M58" s="56"/>
    </row>
  </sheetData>
  <mergeCells count="2">
    <mergeCell ref="A1:L1"/>
    <mergeCell ref="A2:L2"/>
  </mergeCells>
  <printOptions/>
  <pageMargins left="0.5" right="0.39" top="0.52" bottom="0.54" header="0.32" footer="0.29"/>
  <pageSetup fitToHeight="1" fitToWidth="1"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Morrow</dc:creator>
  <cp:keywords/>
  <dc:description/>
  <cp:lastModifiedBy>JB &amp; Judy Morrow</cp:lastModifiedBy>
  <cp:lastPrinted>2003-02-14T19:24:33Z</cp:lastPrinted>
  <dcterms:created xsi:type="dcterms:W3CDTF">2000-02-06T02:34:48Z</dcterms:created>
  <dcterms:modified xsi:type="dcterms:W3CDTF">2003-02-14T19:24:43Z</dcterms:modified>
  <cp:category/>
  <cp:version/>
  <cp:contentType/>
  <cp:contentStatus/>
</cp:coreProperties>
</file>